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665" windowHeight="8115"/>
  </bookViews>
  <sheets>
    <sheet name="KMK-Prodi" sheetId="2" r:id="rId1"/>
    <sheet name="Statistik Kelas" sheetId="3" r:id="rId2"/>
  </sheets>
  <calcPr calcId="125725"/>
</workbook>
</file>

<file path=xl/calcChain.xml><?xml version="1.0" encoding="utf-8"?>
<calcChain xmlns="http://schemas.openxmlformats.org/spreadsheetml/2006/main">
  <c r="D31" i="3"/>
  <c r="E30"/>
  <c r="H29"/>
  <c r="E29"/>
  <c r="H28"/>
  <c r="E28"/>
  <c r="H27"/>
  <c r="E27"/>
  <c r="M26"/>
  <c r="I26"/>
  <c r="H26"/>
  <c r="G26"/>
  <c r="F26"/>
  <c r="E26"/>
  <c r="D26"/>
  <c r="M25"/>
  <c r="I25"/>
  <c r="H25"/>
  <c r="G25"/>
  <c r="F25"/>
  <c r="E25"/>
  <c r="D25"/>
  <c r="H24" i="2"/>
  <c r="G24"/>
  <c r="F24"/>
  <c r="E24"/>
  <c r="D24"/>
  <c r="H23"/>
  <c r="G23"/>
  <c r="F23"/>
  <c r="E23"/>
  <c r="D23"/>
  <c r="I22"/>
  <c r="J22" s="1"/>
  <c r="K22" s="1"/>
  <c r="L22" s="1"/>
  <c r="M22" s="1"/>
  <c r="I21"/>
  <c r="J21" s="1"/>
  <c r="K21" s="1"/>
  <c r="L21" s="1"/>
  <c r="M21" s="1"/>
  <c r="I20"/>
  <c r="J20" s="1"/>
  <c r="K20" s="1"/>
  <c r="L20" s="1"/>
  <c r="M20" s="1"/>
  <c r="J19"/>
  <c r="K19" s="1"/>
  <c r="L19" s="1"/>
  <c r="M19" s="1"/>
  <c r="I19"/>
  <c r="I18"/>
  <c r="J18" s="1"/>
  <c r="K18" s="1"/>
  <c r="L18" s="1"/>
  <c r="M18" s="1"/>
  <c r="I17"/>
  <c r="J17" s="1"/>
  <c r="K17" s="1"/>
  <c r="L17" s="1"/>
  <c r="M17" s="1"/>
  <c r="I16"/>
  <c r="J16" s="1"/>
  <c r="K16" s="1"/>
  <c r="L16" s="1"/>
  <c r="M16" s="1"/>
  <c r="I15"/>
  <c r="J15" s="1"/>
  <c r="K15" s="1"/>
  <c r="L15" s="1"/>
  <c r="M15" s="1"/>
  <c r="I14"/>
  <c r="J14" s="1"/>
  <c r="K14" s="1"/>
  <c r="L14" s="1"/>
  <c r="M14" s="1"/>
  <c r="I13"/>
  <c r="J13" s="1"/>
  <c r="K13" s="1"/>
  <c r="L13" s="1"/>
  <c r="M13" s="1"/>
  <c r="I12"/>
  <c r="J12" s="1"/>
  <c r="K12" s="1"/>
  <c r="L12" s="1"/>
  <c r="M12" s="1"/>
  <c r="J11"/>
  <c r="K11" s="1"/>
  <c r="L11" s="1"/>
  <c r="M11" s="1"/>
  <c r="I11"/>
  <c r="I10"/>
  <c r="I24" l="1"/>
  <c r="I23"/>
  <c r="J10"/>
  <c r="K10" s="1"/>
  <c r="L10" l="1"/>
  <c r="D29"/>
  <c r="E28" l="1"/>
  <c r="E27"/>
  <c r="E26"/>
  <c r="E25"/>
  <c r="H27"/>
  <c r="H26"/>
  <c r="H25"/>
  <c r="M10"/>
  <c r="M23" l="1"/>
  <c r="M24"/>
</calcChain>
</file>

<file path=xl/comments1.xml><?xml version="1.0" encoding="utf-8"?>
<comments xmlns="http://schemas.openxmlformats.org/spreadsheetml/2006/main">
  <authors>
    <author>WINS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E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G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</commentList>
</comments>
</file>

<file path=xl/comments2.xml><?xml version="1.0" encoding="utf-8"?>
<comments xmlns="http://schemas.openxmlformats.org/spreadsheetml/2006/main">
  <authors>
    <author>WINS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E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G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WINS:</t>
        </r>
        <r>
          <rPr>
            <sz val="8"/>
            <color indexed="81"/>
            <rFont val="Tahoma"/>
            <family val="2"/>
          </rPr>
          <t xml:space="preserve">
diisi persentase</t>
        </r>
      </text>
    </comment>
  </commentList>
</comments>
</file>

<file path=xl/sharedStrings.xml><?xml version="1.0" encoding="utf-8"?>
<sst xmlns="http://schemas.openxmlformats.org/spreadsheetml/2006/main" count="93" uniqueCount="54">
  <si>
    <t>LEMBAR PENILAIAN</t>
  </si>
  <si>
    <t>No</t>
  </si>
  <si>
    <t>NIM</t>
  </si>
  <si>
    <t>NAMA</t>
  </si>
  <si>
    <t>A</t>
  </si>
  <si>
    <t>E</t>
  </si>
  <si>
    <t>D</t>
  </si>
  <si>
    <t>C</t>
  </si>
  <si>
    <t>BC</t>
  </si>
  <si>
    <t>B</t>
  </si>
  <si>
    <t>AB</t>
  </si>
  <si>
    <t>TGS 1</t>
  </si>
  <si>
    <t>TGS 2</t>
  </si>
  <si>
    <t>TGS 3</t>
  </si>
  <si>
    <t>UTS</t>
  </si>
  <si>
    <t>UAS</t>
  </si>
  <si>
    <t>Ket:</t>
  </si>
  <si>
    <t>Dosen Pengampu</t>
  </si>
  <si>
    <t>Kaprodi</t>
  </si>
  <si>
    <t>KELAS/SEM           :</t>
  </si>
  <si>
    <t>PROGRAM STUDI   :</t>
  </si>
  <si>
    <t>DOSEN PENGAMPU :</t>
  </si>
  <si>
    <t>NILAI HURUF AKHIR</t>
  </si>
  <si>
    <t>KODE/NAMA MK     :</t>
  </si>
  <si>
    <t>Batam,</t>
  </si>
  <si>
    <t>NILAI HRF REMEDI</t>
  </si>
  <si>
    <t>INDEKS AKHIR</t>
  </si>
  <si>
    <t xml:space="preserve">0 – 45,9 </t>
  </si>
  <si>
    <t xml:space="preserve">46,0 – 55,9 </t>
  </si>
  <si>
    <t xml:space="preserve">56,0 – 60,9 </t>
  </si>
  <si>
    <t>61,0 – 70,9</t>
  </si>
  <si>
    <t>71,0 – 75,9</t>
  </si>
  <si>
    <t xml:space="preserve">76,0 – 80,9 </t>
  </si>
  <si>
    <t>81,0–100</t>
  </si>
  <si>
    <t>Bobot NH</t>
  </si>
  <si>
    <t>Nilai  Angka (NA)</t>
  </si>
  <si>
    <t>Nilai  Huruf (NH)</t>
  </si>
  <si>
    <t>NILAI ANGKA (NA)</t>
  </si>
  <si>
    <t>NILAI HURUF (NH)</t>
  </si>
  <si>
    <t>NILAI KOMPONEN</t>
  </si>
  <si>
    <t>SEMESTER GENAP T.A. 2016/2017</t>
  </si>
  <si>
    <t>Rerata</t>
  </si>
  <si>
    <t>Standar Deviasi</t>
  </si>
  <si>
    <t>Distribusi Nilai Huruf Akhir (%):</t>
  </si>
  <si>
    <t>A    =</t>
  </si>
  <si>
    <t>C    =</t>
  </si>
  <si>
    <t xml:space="preserve">AB  = </t>
  </si>
  <si>
    <t>D    =</t>
  </si>
  <si>
    <t xml:space="preserve">B    =  </t>
  </si>
  <si>
    <t>E    =</t>
  </si>
  <si>
    <t xml:space="preserve">BC  = </t>
  </si>
  <si>
    <t xml:space="preserve">Jumlah mahasiswa     remedial (%): </t>
  </si>
  <si>
    <t>STATISTIK DESKRIPTIF PENILAIAN KELAS</t>
  </si>
  <si>
    <t>Koprodi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</si>
</sst>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11"/>
      <color theme="1"/>
      <name val="Tahoma"/>
      <family val="2"/>
    </font>
    <font>
      <b/>
      <sz val="14"/>
      <color theme="1"/>
      <name val="Tahoma"/>
      <family val="2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/>
    <xf numFmtId="9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Protection="1">
      <protection hidden="1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top" wrapText="1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0" xfId="0" applyFont="1" applyAlignment="1" applyProtection="1">
      <protection locked="0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/>
    </xf>
    <xf numFmtId="0" fontId="0" fillId="0" borderId="0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4" xfId="0" applyFill="1" applyBorder="1" applyProtection="1">
      <protection hidden="1"/>
    </xf>
    <xf numFmtId="164" fontId="9" fillId="0" borderId="1" xfId="0" applyNumberFormat="1" applyFont="1" applyBorder="1" applyAlignment="1" applyProtection="1">
      <alignment horizontal="center"/>
    </xf>
    <xf numFmtId="164" fontId="10" fillId="0" borderId="1" xfId="0" applyNumberFormat="1" applyFont="1" applyBorder="1" applyAlignment="1" applyProtection="1">
      <alignment horizontal="center"/>
    </xf>
    <xf numFmtId="0" fontId="1" fillId="0" borderId="8" xfId="0" applyFont="1" applyBorder="1" applyProtection="1"/>
    <xf numFmtId="164" fontId="1" fillId="0" borderId="8" xfId="0" applyNumberFormat="1" applyFont="1" applyBorder="1" applyProtection="1"/>
    <xf numFmtId="164" fontId="1" fillId="0" borderId="10" xfId="0" applyNumberFormat="1" applyFont="1" applyBorder="1" applyProtection="1"/>
    <xf numFmtId="164" fontId="1" fillId="0" borderId="0" xfId="0" applyNumberFormat="1" applyFont="1" applyBorder="1" applyProtection="1"/>
    <xf numFmtId="164" fontId="1" fillId="0" borderId="12" xfId="0" applyNumberFormat="1" applyFont="1" applyBorder="1" applyProtection="1"/>
    <xf numFmtId="0" fontId="1" fillId="0" borderId="14" xfId="0" applyFont="1" applyBorder="1" applyProtection="1"/>
    <xf numFmtId="164" fontId="1" fillId="0" borderId="14" xfId="0" applyNumberFormat="1" applyFont="1" applyBorder="1" applyProtection="1"/>
    <xf numFmtId="0" fontId="1" fillId="0" borderId="15" xfId="0" applyFont="1" applyBorder="1" applyProtection="1"/>
    <xf numFmtId="0" fontId="1" fillId="0" borderId="5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164" fontId="1" fillId="0" borderId="6" xfId="0" applyNumberFormat="1" applyFont="1" applyBorder="1" applyAlignment="1" applyProtection="1">
      <alignment horizontal="left" vertical="center"/>
    </xf>
    <xf numFmtId="164" fontId="1" fillId="0" borderId="7" xfId="0" applyNumberFormat="1" applyFont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wrapText="1"/>
    </xf>
    <xf numFmtId="0" fontId="1" fillId="0" borderId="13" xfId="0" applyFont="1" applyBorder="1" applyAlignment="1" applyProtection="1">
      <alignment horizontal="center" wrapText="1"/>
    </xf>
    <xf numFmtId="164" fontId="1" fillId="0" borderId="8" xfId="0" applyNumberFormat="1" applyFont="1" applyBorder="1" applyAlignment="1" applyProtection="1">
      <alignment horizontal="left" vertical="center"/>
    </xf>
    <xf numFmtId="164" fontId="1" fillId="0" borderId="10" xfId="0" applyNumberFormat="1" applyFont="1" applyBorder="1" applyAlignment="1" applyProtection="1">
      <alignment horizontal="left" vertical="center"/>
    </xf>
    <xf numFmtId="164" fontId="1" fillId="0" borderId="14" xfId="0" applyNumberFormat="1" applyFont="1" applyBorder="1" applyAlignment="1" applyProtection="1">
      <alignment horizontal="left" vertical="center"/>
    </xf>
    <xf numFmtId="164" fontId="1" fillId="0" borderId="15" xfId="0" applyNumberFormat="1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view="pageLayout" workbookViewId="0">
      <selection sqref="A1:N1"/>
    </sheetView>
  </sheetViews>
  <sheetFormatPr defaultRowHeight="15"/>
  <cols>
    <col min="1" max="1" width="4.7109375" customWidth="1"/>
    <col min="2" max="2" width="12.5703125" customWidth="1"/>
    <col min="3" max="3" width="24.42578125" customWidth="1"/>
    <col min="4" max="9" width="5.7109375" customWidth="1"/>
    <col min="10" max="10" width="6.85546875" customWidth="1"/>
    <col min="11" max="11" width="6.5703125" customWidth="1"/>
    <col min="12" max="12" width="6.7109375" customWidth="1"/>
    <col min="13" max="13" width="6.42578125" style="6" customWidth="1"/>
    <col min="14" max="14" width="6.140625" style="6" customWidth="1"/>
    <col min="15" max="15" width="9.140625" style="6"/>
    <col min="16" max="16" width="9.140625" style="6" hidden="1" customWidth="1"/>
    <col min="17" max="17" width="9.140625" hidden="1" customWidth="1"/>
  </cols>
  <sheetData>
    <row r="1" spans="1:17" ht="18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5">
        <v>0</v>
      </c>
      <c r="Q1" s="5" t="s">
        <v>5</v>
      </c>
    </row>
    <row r="2" spans="1:17">
      <c r="A2" s="61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P2" s="5">
        <v>46</v>
      </c>
      <c r="Q2" s="5" t="s">
        <v>6</v>
      </c>
    </row>
    <row r="3" spans="1:17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P3" s="5">
        <v>56</v>
      </c>
      <c r="Q3" s="5" t="s">
        <v>7</v>
      </c>
    </row>
    <row r="4" spans="1:17">
      <c r="A4" s="8" t="s">
        <v>23</v>
      </c>
      <c r="C4" s="11"/>
      <c r="D4" s="11"/>
      <c r="E4" s="6"/>
      <c r="F4" s="8" t="s">
        <v>19</v>
      </c>
      <c r="I4" s="55"/>
      <c r="J4" s="55"/>
      <c r="K4" s="55"/>
      <c r="L4" s="55"/>
      <c r="P4" s="5">
        <v>61</v>
      </c>
      <c r="Q4" s="5" t="s">
        <v>8</v>
      </c>
    </row>
    <row r="5" spans="1:17">
      <c r="A5" s="8" t="s">
        <v>21</v>
      </c>
      <c r="B5" s="8"/>
      <c r="C5" s="11"/>
      <c r="D5" s="11"/>
      <c r="E5" s="6"/>
      <c r="F5" s="8" t="s">
        <v>20</v>
      </c>
      <c r="I5" s="55"/>
      <c r="J5" s="55"/>
      <c r="K5" s="55"/>
      <c r="L5" s="55"/>
      <c r="P5" s="5">
        <v>71</v>
      </c>
      <c r="Q5" s="5" t="s">
        <v>9</v>
      </c>
    </row>
    <row r="6" spans="1:17">
      <c r="B6" s="8"/>
      <c r="P6" s="5">
        <v>76</v>
      </c>
      <c r="Q6" s="5" t="s">
        <v>10</v>
      </c>
    </row>
    <row r="7" spans="1:17" ht="15" customHeight="1">
      <c r="A7" s="62" t="s">
        <v>1</v>
      </c>
      <c r="B7" s="62" t="s">
        <v>2</v>
      </c>
      <c r="C7" s="62" t="s">
        <v>3</v>
      </c>
      <c r="D7" s="65" t="s">
        <v>39</v>
      </c>
      <c r="E7" s="66"/>
      <c r="F7" s="66"/>
      <c r="G7" s="66"/>
      <c r="H7" s="67"/>
      <c r="I7" s="68" t="s">
        <v>37</v>
      </c>
      <c r="J7" s="68" t="s">
        <v>38</v>
      </c>
      <c r="K7" s="68" t="s">
        <v>25</v>
      </c>
      <c r="L7" s="71" t="s">
        <v>22</v>
      </c>
      <c r="M7" s="68" t="s">
        <v>26</v>
      </c>
      <c r="O7" s="25"/>
      <c r="P7" s="26">
        <v>81</v>
      </c>
      <c r="Q7" s="27" t="s">
        <v>4</v>
      </c>
    </row>
    <row r="8" spans="1:17">
      <c r="A8" s="63"/>
      <c r="B8" s="63"/>
      <c r="C8" s="63"/>
      <c r="D8" s="4" t="s">
        <v>11</v>
      </c>
      <c r="E8" s="4" t="s">
        <v>12</v>
      </c>
      <c r="F8" s="4" t="s">
        <v>13</v>
      </c>
      <c r="G8" s="24" t="s">
        <v>14</v>
      </c>
      <c r="H8" s="24" t="s">
        <v>15</v>
      </c>
      <c r="I8" s="69"/>
      <c r="J8" s="69"/>
      <c r="K8" s="69"/>
      <c r="L8" s="72"/>
      <c r="M8" s="69"/>
      <c r="P8"/>
    </row>
    <row r="9" spans="1:17">
      <c r="A9" s="64"/>
      <c r="B9" s="64"/>
      <c r="C9" s="64"/>
      <c r="D9" s="2"/>
      <c r="E9" s="2"/>
      <c r="F9" s="2"/>
      <c r="G9" s="2"/>
      <c r="H9" s="2"/>
      <c r="I9" s="70"/>
      <c r="J9" s="70"/>
      <c r="K9" s="70"/>
      <c r="L9" s="73"/>
      <c r="M9" s="70"/>
      <c r="P9"/>
    </row>
    <row r="10" spans="1:17">
      <c r="A10" s="1">
        <v>1</v>
      </c>
      <c r="B10" s="4"/>
      <c r="C10" s="10"/>
      <c r="D10" s="3"/>
      <c r="E10" s="3"/>
      <c r="F10" s="3"/>
      <c r="G10" s="3"/>
      <c r="H10" s="3"/>
      <c r="I10" s="21" t="str">
        <f t="shared" ref="I10:I22" si="0">IF(OR(D10="",E10="",F10="",G10="",H10=""),"",D10*$D$9+E10*$E$9+F10*$F$9+G10*$G$9+H10*$H$9)</f>
        <v/>
      </c>
      <c r="J10" s="4" t="str">
        <f t="shared" ref="J10:J22" si="1">IF(I10="","",VLOOKUP(I10,$P$1:$Q$7,2))</f>
        <v/>
      </c>
      <c r="K10" s="22" t="str">
        <f t="shared" ref="K10:K17" si="2">IF(OR(J10="D",J10="E",J10=""),"","-")</f>
        <v/>
      </c>
      <c r="L10" s="19" t="str">
        <f t="shared" ref="L10:L22" si="3">IF(K10="-",J10,IF(K10="",J10,IF(VLOOKUP(J10,$M$32:$N$38,2,FALSE)&gt;2,J10,IF(VLOOKUP(K10,$M$32:$N$38,2,FALSE)&gt;2,"C",IF(VLOOKUP(J10,$M$32:$N$38,2,FALSE)&gt;VLOOKUP(K10,$M$32:$N$38,2,FALSE),J10,K10)))))</f>
        <v/>
      </c>
      <c r="M10" s="12" t="str">
        <f t="shared" ref="M10:M22" si="4">IF(L10="","",VLOOKUP(L10,$M$32:$N$38,2))</f>
        <v/>
      </c>
      <c r="P10"/>
    </row>
    <row r="11" spans="1:17">
      <c r="A11" s="1">
        <v>2</v>
      </c>
      <c r="B11" s="4"/>
      <c r="C11" s="10"/>
      <c r="D11" s="3"/>
      <c r="E11" s="3"/>
      <c r="F11" s="3"/>
      <c r="G11" s="3"/>
      <c r="H11" s="3"/>
      <c r="I11" s="21" t="str">
        <f t="shared" si="0"/>
        <v/>
      </c>
      <c r="J11" s="4" t="str">
        <f t="shared" si="1"/>
        <v/>
      </c>
      <c r="K11" s="22" t="str">
        <f t="shared" si="2"/>
        <v/>
      </c>
      <c r="L11" s="19" t="str">
        <f>IF(K11="-",J11,IF(K11="",J11,IF(VLOOKUP(J11,$M$32:$N$38,2,FALSE)&gt;2,J11,IF(VLOOKUP(K11,$M$32:$N$38,2,FALSE)&gt;2,"C",IF(VLOOKUP(J11,$M$32:$N$38,2,FALSE)&gt;VLOOKUP(K11,$M$32:$N$38,2,FALSE),J11,K11)))))</f>
        <v/>
      </c>
      <c r="M11" s="12" t="str">
        <f t="shared" si="4"/>
        <v/>
      </c>
      <c r="P11"/>
    </row>
    <row r="12" spans="1:17">
      <c r="A12" s="1">
        <v>3</v>
      </c>
      <c r="B12" s="4"/>
      <c r="C12" s="10"/>
      <c r="D12" s="3"/>
      <c r="E12" s="3"/>
      <c r="F12" s="3"/>
      <c r="G12" s="3"/>
      <c r="H12" s="3"/>
      <c r="I12" s="21" t="str">
        <f t="shared" si="0"/>
        <v/>
      </c>
      <c r="J12" s="4" t="str">
        <f t="shared" si="1"/>
        <v/>
      </c>
      <c r="K12" s="22" t="str">
        <f t="shared" si="2"/>
        <v/>
      </c>
      <c r="L12" s="19" t="str">
        <f t="shared" si="3"/>
        <v/>
      </c>
      <c r="M12" s="12" t="str">
        <f t="shared" si="4"/>
        <v/>
      </c>
      <c r="P12"/>
    </row>
    <row r="13" spans="1:17">
      <c r="A13" s="1">
        <v>4</v>
      </c>
      <c r="B13" s="4"/>
      <c r="C13" s="10"/>
      <c r="D13" s="3"/>
      <c r="E13" s="3"/>
      <c r="F13" s="3"/>
      <c r="G13" s="3"/>
      <c r="H13" s="3"/>
      <c r="I13" s="21" t="str">
        <f t="shared" si="0"/>
        <v/>
      </c>
      <c r="J13" s="4" t="str">
        <f t="shared" si="1"/>
        <v/>
      </c>
      <c r="K13" s="22" t="str">
        <f t="shared" si="2"/>
        <v/>
      </c>
      <c r="L13" s="19" t="str">
        <f t="shared" si="3"/>
        <v/>
      </c>
      <c r="M13" s="12" t="str">
        <f t="shared" si="4"/>
        <v/>
      </c>
      <c r="P13"/>
    </row>
    <row r="14" spans="1:17">
      <c r="A14" s="1">
        <v>5</v>
      </c>
      <c r="B14" s="4"/>
      <c r="C14" s="10"/>
      <c r="D14" s="3"/>
      <c r="E14" s="3"/>
      <c r="F14" s="3"/>
      <c r="G14" s="3"/>
      <c r="H14" s="3"/>
      <c r="I14" s="21" t="str">
        <f t="shared" si="0"/>
        <v/>
      </c>
      <c r="J14" s="4" t="str">
        <f t="shared" si="1"/>
        <v/>
      </c>
      <c r="K14" s="22" t="str">
        <f t="shared" si="2"/>
        <v/>
      </c>
      <c r="L14" s="19" t="str">
        <f t="shared" si="3"/>
        <v/>
      </c>
      <c r="M14" s="12" t="str">
        <f t="shared" si="4"/>
        <v/>
      </c>
      <c r="P14"/>
    </row>
    <row r="15" spans="1:17">
      <c r="A15" s="1">
        <v>6</v>
      </c>
      <c r="B15" s="4"/>
      <c r="C15" s="10"/>
      <c r="D15" s="3"/>
      <c r="E15" s="3"/>
      <c r="F15" s="3"/>
      <c r="G15" s="3"/>
      <c r="H15" s="3"/>
      <c r="I15" s="21" t="str">
        <f t="shared" si="0"/>
        <v/>
      </c>
      <c r="J15" s="4" t="str">
        <f t="shared" si="1"/>
        <v/>
      </c>
      <c r="K15" s="22" t="str">
        <f t="shared" si="2"/>
        <v/>
      </c>
      <c r="L15" s="19" t="str">
        <f t="shared" si="3"/>
        <v/>
      </c>
      <c r="M15" s="12" t="str">
        <f t="shared" si="4"/>
        <v/>
      </c>
      <c r="P15"/>
    </row>
    <row r="16" spans="1:17">
      <c r="A16" s="1">
        <v>7</v>
      </c>
      <c r="B16" s="4"/>
      <c r="C16" s="10"/>
      <c r="D16" s="3"/>
      <c r="E16" s="3"/>
      <c r="F16" s="3"/>
      <c r="G16" s="3"/>
      <c r="H16" s="3"/>
      <c r="I16" s="21" t="str">
        <f t="shared" si="0"/>
        <v/>
      </c>
      <c r="J16" s="4" t="str">
        <f t="shared" si="1"/>
        <v/>
      </c>
      <c r="K16" s="22" t="str">
        <f t="shared" si="2"/>
        <v/>
      </c>
      <c r="L16" s="19" t="str">
        <f t="shared" si="3"/>
        <v/>
      </c>
      <c r="M16" s="12" t="str">
        <f t="shared" si="4"/>
        <v/>
      </c>
      <c r="P16"/>
    </row>
    <row r="17" spans="1:17">
      <c r="A17" s="1">
        <v>8</v>
      </c>
      <c r="B17" s="4"/>
      <c r="C17" s="10"/>
      <c r="D17" s="3"/>
      <c r="E17" s="3"/>
      <c r="F17" s="3"/>
      <c r="G17" s="3"/>
      <c r="H17" s="3"/>
      <c r="I17" s="21" t="str">
        <f>IF(OR(D17="",E17="",F17="",G17="",H17=""),"",D17*$D$9+E17*$E$9+F17*$F$9+G17*$G$9+H17*$H$9)</f>
        <v/>
      </c>
      <c r="J17" s="4" t="str">
        <f t="shared" si="1"/>
        <v/>
      </c>
      <c r="K17" s="22" t="str">
        <f t="shared" si="2"/>
        <v/>
      </c>
      <c r="L17" s="19" t="str">
        <f t="shared" si="3"/>
        <v/>
      </c>
      <c r="M17" s="12" t="str">
        <f t="shared" si="4"/>
        <v/>
      </c>
      <c r="P17"/>
    </row>
    <row r="18" spans="1:17">
      <c r="A18" s="1">
        <v>9</v>
      </c>
      <c r="B18" s="4"/>
      <c r="C18" s="10"/>
      <c r="D18" s="3"/>
      <c r="E18" s="3"/>
      <c r="F18" s="3"/>
      <c r="G18" s="3"/>
      <c r="H18" s="3"/>
      <c r="I18" s="21" t="str">
        <f>IF(OR(D18="",E18="",F18="",G18="",H18=""),"",D18*$D$9+E18*$E$9+F18*$F$9+G18*$G$9+H18*$H$9)</f>
        <v/>
      </c>
      <c r="J18" s="4" t="str">
        <f t="shared" si="1"/>
        <v/>
      </c>
      <c r="K18" s="22" t="str">
        <f>IF(OR(J18="D",J18="E",J18=""),"","-")</f>
        <v/>
      </c>
      <c r="L18" s="19" t="str">
        <f t="shared" si="3"/>
        <v/>
      </c>
      <c r="M18" s="12" t="str">
        <f t="shared" si="4"/>
        <v/>
      </c>
      <c r="P18"/>
    </row>
    <row r="19" spans="1:17">
      <c r="A19" s="1">
        <v>10</v>
      </c>
      <c r="B19" s="4"/>
      <c r="C19" s="10"/>
      <c r="D19" s="3"/>
      <c r="E19" s="3"/>
      <c r="F19" s="3"/>
      <c r="G19" s="3"/>
      <c r="H19" s="3"/>
      <c r="I19" s="21" t="str">
        <f>IF(OR(D19="",E19="",F19="",G19="",H19=""),"",D19*$D$9+E19*$E$9+F19*$F$9+G19*$G$9+H19*$H$9)</f>
        <v/>
      </c>
      <c r="J19" s="4" t="str">
        <f t="shared" si="1"/>
        <v/>
      </c>
      <c r="K19" s="22" t="str">
        <f>IF(OR(J19="D",J19="E",J19=""),"","-")</f>
        <v/>
      </c>
      <c r="L19" s="19" t="str">
        <f t="shared" si="3"/>
        <v/>
      </c>
      <c r="M19" s="12" t="str">
        <f t="shared" si="4"/>
        <v/>
      </c>
      <c r="P19"/>
    </row>
    <row r="20" spans="1:17">
      <c r="A20" s="1">
        <v>11</v>
      </c>
      <c r="B20" s="4"/>
      <c r="C20" s="10"/>
      <c r="D20" s="3"/>
      <c r="E20" s="3"/>
      <c r="F20" s="3"/>
      <c r="G20" s="3"/>
      <c r="H20" s="3"/>
      <c r="I20" s="21" t="str">
        <f>IF(OR(D20="",E20="",F20="",G20="",H20=""),"",D20*$D$9+E20*$E$9+F20*$F$9+G20*$G$9+H20*$H$9)</f>
        <v/>
      </c>
      <c r="J20" s="4" t="str">
        <f t="shared" si="1"/>
        <v/>
      </c>
      <c r="K20" s="22" t="str">
        <f>IF(OR(J20="D",J20="E",J20=""),"","-")</f>
        <v/>
      </c>
      <c r="L20" s="19" t="str">
        <f t="shared" si="3"/>
        <v/>
      </c>
      <c r="M20" s="12" t="str">
        <f t="shared" si="4"/>
        <v/>
      </c>
      <c r="P20"/>
    </row>
    <row r="21" spans="1:17">
      <c r="A21" s="1">
        <v>12</v>
      </c>
      <c r="B21" s="4"/>
      <c r="C21" s="10"/>
      <c r="D21" s="3"/>
      <c r="E21" s="3"/>
      <c r="F21" s="3"/>
      <c r="G21" s="3"/>
      <c r="H21" s="3"/>
      <c r="I21" s="21" t="str">
        <f t="shared" si="0"/>
        <v/>
      </c>
      <c r="J21" s="4" t="str">
        <f t="shared" si="1"/>
        <v/>
      </c>
      <c r="K21" s="22" t="str">
        <f>IF(OR(J21="D",J21="E",J21=""),"","-")</f>
        <v/>
      </c>
      <c r="L21" s="19" t="str">
        <f t="shared" si="3"/>
        <v/>
      </c>
      <c r="M21" s="12" t="str">
        <f t="shared" si="4"/>
        <v/>
      </c>
      <c r="P21"/>
    </row>
    <row r="22" spans="1:17">
      <c r="A22" s="1">
        <v>13</v>
      </c>
      <c r="B22" s="4"/>
      <c r="C22" s="10"/>
      <c r="D22" s="3"/>
      <c r="E22" s="3"/>
      <c r="F22" s="3"/>
      <c r="G22" s="3"/>
      <c r="H22" s="3"/>
      <c r="I22" s="21" t="str">
        <f t="shared" si="0"/>
        <v/>
      </c>
      <c r="J22" s="4" t="str">
        <f t="shared" si="1"/>
        <v/>
      </c>
      <c r="K22" s="22" t="str">
        <f>IF(OR(J22="D",J22="E",J22=""),"","-")</f>
        <v/>
      </c>
      <c r="L22" s="19" t="str">
        <f t="shared" si="3"/>
        <v/>
      </c>
      <c r="M22" s="12" t="str">
        <f t="shared" si="4"/>
        <v/>
      </c>
      <c r="P22"/>
    </row>
    <row r="23" spans="1:17">
      <c r="A23" s="13"/>
      <c r="B23" s="14"/>
      <c r="C23" s="10" t="s">
        <v>41</v>
      </c>
      <c r="D23" s="21" t="e">
        <f t="shared" ref="D23:I23" si="5">AVERAGE(D10:D22)</f>
        <v>#DIV/0!</v>
      </c>
      <c r="E23" s="21" t="e">
        <f t="shared" si="5"/>
        <v>#DIV/0!</v>
      </c>
      <c r="F23" s="21" t="e">
        <f t="shared" si="5"/>
        <v>#DIV/0!</v>
      </c>
      <c r="G23" s="21" t="e">
        <f t="shared" si="5"/>
        <v>#DIV/0!</v>
      </c>
      <c r="H23" s="21" t="e">
        <f t="shared" si="5"/>
        <v>#DIV/0!</v>
      </c>
      <c r="I23" s="21" t="e">
        <f t="shared" si="5"/>
        <v>#DIV/0!</v>
      </c>
      <c r="J23" s="28"/>
      <c r="K23" s="29"/>
      <c r="L23" s="29"/>
      <c r="M23" s="21" t="e">
        <f t="shared" ref="M23" si="6">AVERAGE(M10:M22)</f>
        <v>#DIV/0!</v>
      </c>
      <c r="P23"/>
    </row>
    <row r="24" spans="1:17" s="6" customFormat="1">
      <c r="A24" s="13"/>
      <c r="B24" s="14"/>
      <c r="C24" s="10" t="s">
        <v>42</v>
      </c>
      <c r="D24" s="21" t="e">
        <f>STDEVP(D10:D22)</f>
        <v>#DIV/0!</v>
      </c>
      <c r="E24" s="21" t="e">
        <f t="shared" ref="E24:I24" si="7">STDEVP(E10:E22)</f>
        <v>#DIV/0!</v>
      </c>
      <c r="F24" s="21" t="e">
        <f t="shared" si="7"/>
        <v>#DIV/0!</v>
      </c>
      <c r="G24" s="21" t="e">
        <f t="shared" si="7"/>
        <v>#DIV/0!</v>
      </c>
      <c r="H24" s="21" t="e">
        <f t="shared" si="7"/>
        <v>#DIV/0!</v>
      </c>
      <c r="I24" s="21" t="e">
        <f t="shared" si="7"/>
        <v>#DIV/0!</v>
      </c>
      <c r="J24" s="28"/>
      <c r="K24" s="29"/>
      <c r="L24" s="29"/>
      <c r="M24" s="21" t="e">
        <f t="shared" ref="M24" si="8">STDEVP(M10:M22)</f>
        <v>#DIV/0!</v>
      </c>
      <c r="P24"/>
    </row>
    <row r="25" spans="1:17" s="6" customFormat="1">
      <c r="A25" s="13"/>
      <c r="C25" s="74" t="s">
        <v>43</v>
      </c>
      <c r="D25" s="30" t="s">
        <v>44</v>
      </c>
      <c r="E25" s="31" t="e">
        <f>SUM((COUNTIF($L$10:$L$22,"A")/(COUNTA($L$10:$L$22)-COUNTBLANK($L$10:$L$22)))*100)</f>
        <v>#DIV/0!</v>
      </c>
      <c r="F25" s="30"/>
      <c r="G25" s="30" t="s">
        <v>45</v>
      </c>
      <c r="H25" s="32" t="e">
        <f>SUM((COUNTIF($L$10:$L$22,"C")/(COUNTA($L$10:$L$22)-COUNTBLANK($L$10:$L$22)))*100)</f>
        <v>#DIV/0!</v>
      </c>
      <c r="K25" s="17"/>
      <c r="L25" s="16"/>
      <c r="M25" s="18"/>
      <c r="N25" s="16"/>
      <c r="Q25"/>
    </row>
    <row r="26" spans="1:17" s="6" customFormat="1">
      <c r="A26" s="13"/>
      <c r="B26" s="14"/>
      <c r="C26" s="75"/>
      <c r="D26" s="15" t="s">
        <v>46</v>
      </c>
      <c r="E26" s="33" t="e">
        <f>SUM((COUNTIF($L$10:$L$22,"AB")/(COUNTA($L$10:$L$22)-COUNTBLANK($L$10:$L$22)))*100)</f>
        <v>#DIV/0!</v>
      </c>
      <c r="F26" s="15"/>
      <c r="G26" s="15" t="s">
        <v>47</v>
      </c>
      <c r="H26" s="34" t="e">
        <f>SUM((COUNTIF($L$10:$L$22,"D")/(COUNTA($L$10:$L$22)-COUNTBLANK($L$10:$L$22)))*100)</f>
        <v>#DIV/0!</v>
      </c>
      <c r="K26" s="17"/>
      <c r="L26" s="18"/>
      <c r="M26" s="18"/>
      <c r="N26" s="16"/>
      <c r="Q26"/>
    </row>
    <row r="27" spans="1:17" s="6" customFormat="1">
      <c r="A27" s="13"/>
      <c r="B27" s="14"/>
      <c r="C27" s="75"/>
      <c r="D27" s="15" t="s">
        <v>48</v>
      </c>
      <c r="E27" s="33" t="e">
        <f>SUM((COUNTIF($L$10:$L$22,"B")/(COUNTA($L$10:$L$22)-COUNTBLANK($L$10:$L$22)))*100)</f>
        <v>#DIV/0!</v>
      </c>
      <c r="F27" s="15"/>
      <c r="G27" s="15" t="s">
        <v>49</v>
      </c>
      <c r="H27" s="34" t="e">
        <f>SUM((COUNTIF($L$10:$L$22,"E")/(COUNTA($L$10:$L$22)-COUNTBLANK($L$10:$L$22)))*100)</f>
        <v>#DIV/0!</v>
      </c>
      <c r="K27" s="17"/>
      <c r="L27" s="18"/>
      <c r="M27" s="18"/>
      <c r="N27" s="16"/>
      <c r="Q27"/>
    </row>
    <row r="28" spans="1:17" s="6" customFormat="1">
      <c r="A28" s="13"/>
      <c r="B28" s="14"/>
      <c r="C28" s="76"/>
      <c r="D28" s="35" t="s">
        <v>50</v>
      </c>
      <c r="E28" s="36" t="e">
        <f>SUM((COUNTIF($L$10:$L$22,"BC")/(COUNTA($L$10:$L$22)-COUNTBLANK($L$10:$L$22)))*100)</f>
        <v>#DIV/0!</v>
      </c>
      <c r="F28" s="35"/>
      <c r="G28" s="35"/>
      <c r="H28" s="37"/>
      <c r="I28" s="16"/>
      <c r="J28" s="16"/>
      <c r="K28" s="17"/>
      <c r="L28" s="18"/>
      <c r="M28" s="18"/>
      <c r="N28" s="16"/>
      <c r="Q28"/>
    </row>
    <row r="29" spans="1:17" s="6" customFormat="1" ht="26.25">
      <c r="A29" s="13"/>
      <c r="B29" s="14"/>
      <c r="C29" s="38" t="s">
        <v>51</v>
      </c>
      <c r="D29" s="58" t="e">
        <f>SUM(((COUNTA($C$10:$C$22)-COUNTIF(K10:K22,"-"))/COUNTA($C$10:$C$22))*100)</f>
        <v>#DIV/0!</v>
      </c>
      <c r="E29" s="58"/>
      <c r="F29" s="58"/>
      <c r="G29" s="58"/>
      <c r="H29" s="59"/>
      <c r="I29" s="16"/>
      <c r="J29" s="16"/>
      <c r="K29" s="17"/>
      <c r="L29" s="18"/>
      <c r="M29" s="18"/>
      <c r="N29" s="16"/>
      <c r="Q29"/>
    </row>
    <row r="30" spans="1:17" s="6" customFormat="1">
      <c r="I30"/>
      <c r="J30"/>
      <c r="K30"/>
      <c r="L30" s="9" t="s">
        <v>16</v>
      </c>
      <c r="N30"/>
      <c r="Q30"/>
    </row>
    <row r="31" spans="1:17" s="6" customFormat="1" ht="31.5">
      <c r="C31" s="9"/>
      <c r="D31" s="9"/>
      <c r="E31" s="55" t="s">
        <v>24</v>
      </c>
      <c r="F31" s="55"/>
      <c r="G31" s="55"/>
      <c r="H31" s="55"/>
      <c r="I31"/>
      <c r="J31"/>
      <c r="K31" s="56" t="s">
        <v>35</v>
      </c>
      <c r="L31" s="57"/>
      <c r="M31" s="20" t="s">
        <v>36</v>
      </c>
      <c r="N31" s="20" t="s">
        <v>34</v>
      </c>
      <c r="Q31"/>
    </row>
    <row r="32" spans="1:17" s="6" customFormat="1" ht="13.5" customHeight="1">
      <c r="B32" s="9" t="s">
        <v>53</v>
      </c>
      <c r="C32"/>
      <c r="D32" s="9"/>
      <c r="E32" s="9" t="s">
        <v>17</v>
      </c>
      <c r="I32"/>
      <c r="J32"/>
      <c r="K32" s="51" t="s">
        <v>33</v>
      </c>
      <c r="L32" s="52"/>
      <c r="M32" s="7" t="s">
        <v>4</v>
      </c>
      <c r="N32" s="7">
        <v>4</v>
      </c>
      <c r="Q32"/>
    </row>
    <row r="33" spans="2:17" s="6" customFormat="1" ht="15" customHeight="1">
      <c r="C33" s="9"/>
      <c r="D33" s="9"/>
      <c r="E33" s="9"/>
      <c r="I33"/>
      <c r="J33"/>
      <c r="K33" s="51" t="s">
        <v>32</v>
      </c>
      <c r="L33" s="52"/>
      <c r="M33" s="7" t="s">
        <v>10</v>
      </c>
      <c r="N33" s="7">
        <v>3.5</v>
      </c>
      <c r="Q33"/>
    </row>
    <row r="34" spans="2:17" s="6" customFormat="1" ht="15" customHeight="1">
      <c r="I34"/>
      <c r="J34"/>
      <c r="K34" s="51" t="s">
        <v>31</v>
      </c>
      <c r="L34" s="52"/>
      <c r="M34" s="7" t="s">
        <v>9</v>
      </c>
      <c r="N34" s="7">
        <v>3</v>
      </c>
      <c r="Q34"/>
    </row>
    <row r="35" spans="2:17" s="6" customFormat="1" ht="15" customHeight="1">
      <c r="I35"/>
      <c r="J35"/>
      <c r="K35" s="51" t="s">
        <v>30</v>
      </c>
      <c r="L35" s="52"/>
      <c r="M35" s="7" t="s">
        <v>8</v>
      </c>
      <c r="N35" s="7">
        <v>2.5</v>
      </c>
      <c r="Q35"/>
    </row>
    <row r="36" spans="2:17" s="6" customFormat="1" ht="15" customHeight="1">
      <c r="I36"/>
      <c r="J36"/>
      <c r="K36" s="51" t="s">
        <v>29</v>
      </c>
      <c r="L36" s="52"/>
      <c r="M36" s="7" t="s">
        <v>7</v>
      </c>
      <c r="N36" s="7">
        <v>2</v>
      </c>
      <c r="Q36"/>
    </row>
    <row r="37" spans="2:17" s="6" customFormat="1" ht="15" customHeight="1">
      <c r="B37" s="53"/>
      <c r="C37" s="53"/>
      <c r="E37" s="23"/>
      <c r="F37" s="23"/>
      <c r="G37" s="23"/>
      <c r="H37" s="23"/>
      <c r="I37"/>
      <c r="J37"/>
      <c r="K37" s="54" t="s">
        <v>28</v>
      </c>
      <c r="L37" s="54"/>
      <c r="M37" s="7" t="s">
        <v>6</v>
      </c>
      <c r="N37" s="7">
        <v>1</v>
      </c>
      <c r="Q37"/>
    </row>
    <row r="38" spans="2:17" s="6" customFormat="1" ht="15" customHeight="1">
      <c r="B38" s="9"/>
      <c r="I38"/>
      <c r="J38"/>
      <c r="K38" s="54" t="s">
        <v>27</v>
      </c>
      <c r="L38" s="54"/>
      <c r="M38" s="7" t="s">
        <v>5</v>
      </c>
      <c r="N38" s="7">
        <v>0</v>
      </c>
      <c r="Q38"/>
    </row>
    <row r="39" spans="2:17" s="6" customFormat="1">
      <c r="L39"/>
      <c r="Q39"/>
    </row>
  </sheetData>
  <sheetProtection sheet="1" objects="1" scenarios="1"/>
  <mergeCells count="26">
    <mergeCell ref="D29:H29"/>
    <mergeCell ref="A1:N1"/>
    <mergeCell ref="A2:N2"/>
    <mergeCell ref="A3:K3"/>
    <mergeCell ref="I4:L4"/>
    <mergeCell ref="I5:L5"/>
    <mergeCell ref="A7:A9"/>
    <mergeCell ref="B7:B9"/>
    <mergeCell ref="C7:C9"/>
    <mergeCell ref="D7:H7"/>
    <mergeCell ref="I7:I9"/>
    <mergeCell ref="J7:J9"/>
    <mergeCell ref="K7:K9"/>
    <mergeCell ref="L7:L9"/>
    <mergeCell ref="M7:M9"/>
    <mergeCell ref="C25:C28"/>
    <mergeCell ref="K36:L36"/>
    <mergeCell ref="B37:C37"/>
    <mergeCell ref="K37:L37"/>
    <mergeCell ref="K38:L38"/>
    <mergeCell ref="E31:H31"/>
    <mergeCell ref="K31:L31"/>
    <mergeCell ref="K32:L32"/>
    <mergeCell ref="K33:L33"/>
    <mergeCell ref="K34:L34"/>
    <mergeCell ref="K35:L35"/>
  </mergeCells>
  <conditionalFormatting sqref="M10:M22 K25:K29 J10:J24">
    <cfRule type="containsText" dxfId="5" priority="1" operator="containsText" text="E">
      <formula>NOT(ISERROR(SEARCH("E",J10)))</formula>
    </cfRule>
    <cfRule type="containsText" dxfId="4" priority="2" operator="containsText" text="D">
      <formula>NOT(ISERROR(SEARCH("D",J10)))</formula>
    </cfRule>
  </conditionalFormatting>
  <pageMargins left="0.74803149606299213" right="0.15748031496062992" top="0.66" bottom="0.74803149606299213" header="0.23622047244094491" footer="0.31496062992125984"/>
  <pageSetup paperSize="9" scale="85" orientation="portrait" horizontalDpi="4294967293" verticalDpi="72" r:id="rId1"/>
  <headerFooter>
    <oddHeader>&amp;L&amp;G&amp;RF-M2.STD-PD-4.9 / 2 Januari 2020/ Rev.0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workbookViewId="0">
      <selection sqref="A1:XFD1"/>
    </sheetView>
  </sheetViews>
  <sheetFormatPr defaultRowHeight="15"/>
  <cols>
    <col min="1" max="1" width="4.7109375" customWidth="1"/>
    <col min="2" max="2" width="12.5703125" customWidth="1"/>
    <col min="3" max="3" width="24.42578125" customWidth="1"/>
    <col min="4" max="9" width="6.28515625" customWidth="1"/>
    <col min="10" max="10" width="6.85546875" customWidth="1"/>
    <col min="11" max="11" width="6.42578125" customWidth="1"/>
    <col min="12" max="12" width="6.7109375" customWidth="1"/>
    <col min="13" max="13" width="6.28515625" style="6" customWidth="1"/>
    <col min="14" max="14" width="6.140625" style="6" customWidth="1"/>
    <col min="15" max="15" width="9.140625" style="6"/>
  </cols>
  <sheetData>
    <row r="1" spans="1:15" ht="18">
      <c r="A1" s="60" t="s">
        <v>52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>
      <c r="A2" s="61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5">
      <c r="A4" s="8" t="s">
        <v>23</v>
      </c>
      <c r="C4" s="39"/>
      <c r="D4" s="11"/>
      <c r="E4" s="6"/>
      <c r="F4" s="8" t="s">
        <v>19</v>
      </c>
      <c r="I4" s="55"/>
      <c r="J4" s="55"/>
      <c r="K4" s="55"/>
      <c r="L4" s="55"/>
    </row>
    <row r="5" spans="1:15">
      <c r="A5" s="8" t="s">
        <v>21</v>
      </c>
      <c r="B5" s="8"/>
      <c r="C5" s="39"/>
      <c r="D5" s="11"/>
      <c r="E5" s="6"/>
      <c r="F5" s="8" t="s">
        <v>20</v>
      </c>
      <c r="I5" s="55"/>
      <c r="J5" s="55"/>
      <c r="K5" s="55"/>
      <c r="L5" s="55"/>
    </row>
    <row r="6" spans="1:15">
      <c r="B6" s="8"/>
    </row>
    <row r="7" spans="1:15" ht="15" customHeight="1">
      <c r="A7" s="89" t="s">
        <v>1</v>
      </c>
      <c r="B7" s="89" t="s">
        <v>2</v>
      </c>
      <c r="C7" s="89" t="s">
        <v>3</v>
      </c>
      <c r="D7" s="92" t="s">
        <v>39</v>
      </c>
      <c r="E7" s="93"/>
      <c r="F7" s="93"/>
      <c r="G7" s="93"/>
      <c r="H7" s="94"/>
      <c r="I7" s="77" t="s">
        <v>37</v>
      </c>
      <c r="J7" s="77" t="s">
        <v>38</v>
      </c>
      <c r="K7" s="77" t="s">
        <v>25</v>
      </c>
      <c r="L7" s="80" t="s">
        <v>22</v>
      </c>
      <c r="M7" s="77" t="s">
        <v>26</v>
      </c>
      <c r="O7" s="25"/>
    </row>
    <row r="8" spans="1:15">
      <c r="A8" s="90"/>
      <c r="B8" s="90"/>
      <c r="C8" s="90"/>
      <c r="D8" s="40" t="s">
        <v>11</v>
      </c>
      <c r="E8" s="40" t="s">
        <v>12</v>
      </c>
      <c r="F8" s="40" t="s">
        <v>13</v>
      </c>
      <c r="G8" s="41" t="s">
        <v>14</v>
      </c>
      <c r="H8" s="41" t="s">
        <v>15</v>
      </c>
      <c r="I8" s="78"/>
      <c r="J8" s="78"/>
      <c r="K8" s="78"/>
      <c r="L8" s="81"/>
      <c r="M8" s="78"/>
    </row>
    <row r="9" spans="1:15">
      <c r="A9" s="91"/>
      <c r="B9" s="91"/>
      <c r="C9" s="91"/>
      <c r="D9" s="2"/>
      <c r="E9" s="2"/>
      <c r="F9" s="2"/>
      <c r="G9" s="2"/>
      <c r="H9" s="2"/>
      <c r="I9" s="79"/>
      <c r="J9" s="79"/>
      <c r="K9" s="79"/>
      <c r="L9" s="82"/>
      <c r="M9" s="79"/>
    </row>
    <row r="10" spans="1:15">
      <c r="A10" s="1">
        <v>1</v>
      </c>
      <c r="B10" s="4"/>
      <c r="C10" s="10"/>
      <c r="D10" s="42"/>
      <c r="E10" s="42"/>
      <c r="F10" s="42"/>
      <c r="G10" s="42"/>
      <c r="H10" s="42"/>
      <c r="I10" s="43"/>
      <c r="J10" s="42"/>
      <c r="K10" s="44"/>
      <c r="L10" s="45"/>
      <c r="M10" s="46"/>
    </row>
    <row r="11" spans="1:15">
      <c r="A11" s="1">
        <v>2</v>
      </c>
      <c r="B11" s="4"/>
      <c r="C11" s="10"/>
      <c r="D11" s="42"/>
      <c r="E11" s="42"/>
      <c r="F11" s="42"/>
      <c r="G11" s="42"/>
      <c r="H11" s="42"/>
      <c r="I11" s="43"/>
      <c r="J11" s="42"/>
      <c r="K11" s="44"/>
      <c r="L11" s="45"/>
      <c r="M11" s="46"/>
    </row>
    <row r="12" spans="1:15">
      <c r="A12" s="1">
        <v>3</v>
      </c>
      <c r="B12" s="4"/>
      <c r="C12" s="10"/>
      <c r="D12" s="42"/>
      <c r="E12" s="42"/>
      <c r="F12" s="42"/>
      <c r="G12" s="42"/>
      <c r="H12" s="42"/>
      <c r="I12" s="43"/>
      <c r="J12" s="42"/>
      <c r="K12" s="44"/>
      <c r="L12" s="45"/>
      <c r="M12" s="46"/>
    </row>
    <row r="13" spans="1:15">
      <c r="A13" s="1">
        <v>4</v>
      </c>
      <c r="B13" s="4"/>
      <c r="C13" s="10"/>
      <c r="D13" s="42"/>
      <c r="E13" s="42"/>
      <c r="F13" s="42"/>
      <c r="G13" s="42"/>
      <c r="H13" s="42"/>
      <c r="I13" s="43"/>
      <c r="J13" s="42"/>
      <c r="K13" s="44"/>
      <c r="L13" s="45"/>
      <c r="M13" s="46"/>
    </row>
    <row r="14" spans="1:15">
      <c r="A14" s="1">
        <v>5</v>
      </c>
      <c r="B14" s="4"/>
      <c r="C14" s="10"/>
      <c r="D14" s="42"/>
      <c r="E14" s="42"/>
      <c r="F14" s="42"/>
      <c r="G14" s="42"/>
      <c r="H14" s="42"/>
      <c r="I14" s="43"/>
      <c r="J14" s="42"/>
      <c r="K14" s="44"/>
      <c r="L14" s="45"/>
      <c r="M14" s="46"/>
    </row>
    <row r="15" spans="1:15">
      <c r="A15" s="1">
        <v>6</v>
      </c>
      <c r="B15" s="4"/>
      <c r="C15" s="10"/>
      <c r="D15" s="42"/>
      <c r="E15" s="42"/>
      <c r="F15" s="42"/>
      <c r="G15" s="42"/>
      <c r="H15" s="42"/>
      <c r="I15" s="43"/>
      <c r="J15" s="42"/>
      <c r="K15" s="44"/>
      <c r="L15" s="45"/>
      <c r="M15" s="46"/>
    </row>
    <row r="16" spans="1:15">
      <c r="A16" s="1">
        <v>7</v>
      </c>
      <c r="B16" s="4"/>
      <c r="C16" s="10"/>
      <c r="D16" s="42"/>
      <c r="E16" s="42"/>
      <c r="F16" s="42"/>
      <c r="G16" s="42"/>
      <c r="H16" s="42"/>
      <c r="I16" s="43"/>
      <c r="J16" s="42"/>
      <c r="K16" s="44"/>
      <c r="L16" s="45"/>
      <c r="M16" s="46"/>
    </row>
    <row r="17" spans="1:14">
      <c r="A17" s="3">
        <v>8</v>
      </c>
      <c r="B17" s="40"/>
      <c r="C17" s="3"/>
      <c r="D17" s="42"/>
      <c r="E17" s="42"/>
      <c r="F17" s="42"/>
      <c r="G17" s="42"/>
      <c r="H17" s="42"/>
      <c r="I17" s="47"/>
      <c r="J17" s="42"/>
      <c r="K17" s="44"/>
      <c r="L17" s="45"/>
      <c r="M17" s="46"/>
    </row>
    <row r="18" spans="1:14">
      <c r="A18" s="3">
        <v>9</v>
      </c>
      <c r="B18" s="40"/>
      <c r="C18" s="3"/>
      <c r="D18" s="42"/>
      <c r="E18" s="42"/>
      <c r="F18" s="42"/>
      <c r="G18" s="42"/>
      <c r="H18" s="42"/>
      <c r="I18" s="47"/>
      <c r="J18" s="42"/>
      <c r="K18" s="44"/>
      <c r="L18" s="45"/>
      <c r="M18" s="46"/>
    </row>
    <row r="19" spans="1:14">
      <c r="A19" s="3">
        <v>10</v>
      </c>
      <c r="B19" s="40"/>
      <c r="C19" s="3"/>
      <c r="D19" s="42"/>
      <c r="E19" s="42"/>
      <c r="F19" s="42"/>
      <c r="G19" s="42"/>
      <c r="H19" s="42"/>
      <c r="I19" s="47"/>
      <c r="J19" s="42"/>
      <c r="K19" s="44"/>
      <c r="L19" s="45"/>
      <c r="M19" s="46"/>
    </row>
    <row r="20" spans="1:14">
      <c r="A20" s="3">
        <v>11</v>
      </c>
      <c r="B20" s="40"/>
      <c r="C20" s="3"/>
      <c r="D20" s="42"/>
      <c r="E20" s="42"/>
      <c r="F20" s="42"/>
      <c r="G20" s="42"/>
      <c r="H20" s="42"/>
      <c r="I20" s="47"/>
      <c r="J20" s="42"/>
      <c r="K20" s="44"/>
      <c r="L20" s="45"/>
      <c r="M20" s="46"/>
    </row>
    <row r="21" spans="1:14">
      <c r="A21" s="3">
        <v>12</v>
      </c>
      <c r="B21" s="40"/>
      <c r="C21" s="3"/>
      <c r="D21" s="42"/>
      <c r="E21" s="42"/>
      <c r="F21" s="42"/>
      <c r="G21" s="42"/>
      <c r="H21" s="42"/>
      <c r="I21" s="47"/>
      <c r="J21" s="42"/>
      <c r="K21" s="44"/>
      <c r="L21" s="45"/>
      <c r="M21" s="46"/>
    </row>
    <row r="22" spans="1:14">
      <c r="A22" s="3">
        <v>13</v>
      </c>
      <c r="B22" s="40"/>
      <c r="C22" s="3"/>
      <c r="D22" s="42"/>
      <c r="E22" s="42"/>
      <c r="F22" s="42"/>
      <c r="G22" s="42"/>
      <c r="H22" s="42"/>
      <c r="I22" s="47"/>
      <c r="J22" s="42"/>
      <c r="K22" s="44"/>
      <c r="L22" s="45"/>
      <c r="M22" s="46"/>
    </row>
    <row r="23" spans="1:14">
      <c r="A23" s="3">
        <v>14</v>
      </c>
      <c r="B23" s="40"/>
      <c r="C23" s="3"/>
      <c r="D23" s="42"/>
      <c r="E23" s="42"/>
      <c r="F23" s="42"/>
      <c r="G23" s="42"/>
      <c r="H23" s="42"/>
      <c r="I23" s="47"/>
      <c r="J23" s="42"/>
      <c r="K23" s="44"/>
      <c r="L23" s="45"/>
      <c r="M23" s="46"/>
    </row>
    <row r="24" spans="1:14">
      <c r="A24" s="3">
        <v>15</v>
      </c>
      <c r="B24" s="40"/>
      <c r="C24" s="3"/>
      <c r="D24" s="42"/>
      <c r="E24" s="42"/>
      <c r="F24" s="42"/>
      <c r="G24" s="42"/>
      <c r="H24" s="42"/>
      <c r="I24" s="47"/>
      <c r="J24" s="42"/>
      <c r="K24" s="44"/>
      <c r="L24" s="45"/>
      <c r="M24" s="46"/>
    </row>
    <row r="25" spans="1:14">
      <c r="A25" s="13"/>
      <c r="B25" s="14"/>
      <c r="C25" s="10" t="s">
        <v>41</v>
      </c>
      <c r="D25" s="48" t="e">
        <f t="shared" ref="D25:I25" si="0">AVERAGE(D10:D24)</f>
        <v>#DIV/0!</v>
      </c>
      <c r="E25" s="48" t="e">
        <f t="shared" si="0"/>
        <v>#DIV/0!</v>
      </c>
      <c r="F25" s="48" t="e">
        <f t="shared" si="0"/>
        <v>#DIV/0!</v>
      </c>
      <c r="G25" s="48" t="e">
        <f t="shared" si="0"/>
        <v>#DIV/0!</v>
      </c>
      <c r="H25" s="48" t="e">
        <f t="shared" si="0"/>
        <v>#DIV/0!</v>
      </c>
      <c r="I25" s="48" t="e">
        <f t="shared" si="0"/>
        <v>#DIV/0!</v>
      </c>
      <c r="J25" s="48"/>
      <c r="K25" s="49"/>
      <c r="L25" s="49"/>
      <c r="M25" s="50" t="e">
        <f>AVERAGE(M10:M24)</f>
        <v>#DIV/0!</v>
      </c>
    </row>
    <row r="26" spans="1:14" s="6" customFormat="1">
      <c r="A26" s="13"/>
      <c r="B26" s="14"/>
      <c r="C26" s="10" t="s">
        <v>42</v>
      </c>
      <c r="D26" s="48" t="e">
        <f>STDEVP(D10:D24)</f>
        <v>#DIV/0!</v>
      </c>
      <c r="E26" s="48" t="e">
        <f t="shared" ref="E26:H26" si="1">STDEVP(E10:E24)</f>
        <v>#DIV/0!</v>
      </c>
      <c r="F26" s="48" t="e">
        <f t="shared" si="1"/>
        <v>#DIV/0!</v>
      </c>
      <c r="G26" s="48" t="e">
        <f t="shared" si="1"/>
        <v>#DIV/0!</v>
      </c>
      <c r="H26" s="48" t="e">
        <f t="shared" si="1"/>
        <v>#DIV/0!</v>
      </c>
      <c r="I26" s="48" t="e">
        <f>STDEVP(I10:I24)</f>
        <v>#DIV/0!</v>
      </c>
      <c r="J26" s="48"/>
      <c r="K26" s="49"/>
      <c r="L26" s="49"/>
      <c r="M26" s="48" t="e">
        <f>STDEVP(M10:M24)</f>
        <v>#DIV/0!</v>
      </c>
    </row>
    <row r="27" spans="1:14" s="6" customFormat="1">
      <c r="A27" s="13"/>
      <c r="C27" s="74" t="s">
        <v>43</v>
      </c>
      <c r="D27" s="30" t="s">
        <v>44</v>
      </c>
      <c r="E27" s="31">
        <f>SUM((COUNTIF($L$10:$L$24,"A")/(COUNTA($L$10:$L$24)-COUNTBLANK($L$10:$L$24)))*100)</f>
        <v>0</v>
      </c>
      <c r="F27" s="30"/>
      <c r="G27" s="30" t="s">
        <v>45</v>
      </c>
      <c r="H27" s="32">
        <f>SUM((COUNTIF($L$10:$L$24,"C")/(COUNTA($L$10:$L$24)-COUNTBLANK($L$10:$L$24)))*100)</f>
        <v>0</v>
      </c>
      <c r="K27" s="17"/>
      <c r="L27" s="16"/>
      <c r="M27" s="18"/>
      <c r="N27" s="16"/>
    </row>
    <row r="28" spans="1:14" s="6" customFormat="1">
      <c r="A28" s="13"/>
      <c r="B28" s="14"/>
      <c r="C28" s="75"/>
      <c r="D28" s="15" t="s">
        <v>46</v>
      </c>
      <c r="E28" s="33">
        <f>SUM((COUNTIF($L$10:$L$24,"AB")/(COUNTA($L$10:$L$24)-COUNTBLANK($L$10:$L$24)))*100)</f>
        <v>0</v>
      </c>
      <c r="F28" s="15"/>
      <c r="G28" s="15" t="s">
        <v>47</v>
      </c>
      <c r="H28" s="34">
        <f>SUM((COUNTIF($L$10:$L$24,"D")/(COUNTA($L$10:$L$24)-COUNTBLANK($L$10:$L$24)))*100)</f>
        <v>0</v>
      </c>
      <c r="K28" s="17"/>
      <c r="L28" s="18"/>
      <c r="M28" s="18"/>
      <c r="N28" s="16"/>
    </row>
    <row r="29" spans="1:14" s="6" customFormat="1">
      <c r="A29" s="13"/>
      <c r="B29" s="14"/>
      <c r="C29" s="75"/>
      <c r="D29" s="15" t="s">
        <v>48</v>
      </c>
      <c r="E29" s="33">
        <f>SUM((COUNTIF($L$10:$L$24,"B")/(COUNTA($L$10:$L$24)-COUNTBLANK($L$10:$L$24)))*100)</f>
        <v>0</v>
      </c>
      <c r="F29" s="15"/>
      <c r="G29" s="15" t="s">
        <v>49</v>
      </c>
      <c r="H29" s="34">
        <f>SUM((COUNTIF($L$10:$L$24,"E")/(COUNTA($L$10:$L$24)-COUNTBLANK($L$10:$L$24)))*100)</f>
        <v>0</v>
      </c>
      <c r="K29" s="17"/>
      <c r="L29" s="18"/>
      <c r="M29" s="18"/>
      <c r="N29" s="16"/>
    </row>
    <row r="30" spans="1:14" s="6" customFormat="1">
      <c r="A30" s="13"/>
      <c r="B30" s="14"/>
      <c r="C30" s="76"/>
      <c r="D30" s="35" t="s">
        <v>50</v>
      </c>
      <c r="E30" s="36">
        <f>SUM((COUNTIF($L$10:$L$24,"BC")/(COUNTA($L$10:$L$24)-COUNTBLANK($L$10:$L$24)))*100)</f>
        <v>0</v>
      </c>
      <c r="F30" s="35"/>
      <c r="G30" s="35"/>
      <c r="H30" s="37"/>
      <c r="I30" s="16"/>
      <c r="J30" s="16"/>
      <c r="K30" s="17"/>
      <c r="L30" s="18"/>
      <c r="M30" s="18"/>
      <c r="N30" s="16"/>
    </row>
    <row r="31" spans="1:14" s="6" customFormat="1">
      <c r="A31" s="13"/>
      <c r="B31" s="14"/>
      <c r="C31" s="83" t="s">
        <v>51</v>
      </c>
      <c r="D31" s="85" t="e">
        <f>SUM(((COUNTA($C$10:$C$24)-COUNTIF(K10:K24,"-"))/COUNTA($C$10:$C$24))*100)</f>
        <v>#DIV/0!</v>
      </c>
      <c r="E31" s="85"/>
      <c r="F31" s="85"/>
      <c r="G31" s="85"/>
      <c r="H31" s="86"/>
      <c r="I31" s="16"/>
      <c r="J31" s="16"/>
      <c r="K31" s="17"/>
      <c r="L31" s="18"/>
      <c r="M31" s="18"/>
      <c r="N31" s="16"/>
    </row>
    <row r="32" spans="1:14" s="6" customFormat="1">
      <c r="C32" s="84"/>
      <c r="D32" s="87"/>
      <c r="E32" s="87"/>
      <c r="F32" s="87"/>
      <c r="G32" s="87"/>
      <c r="H32" s="88"/>
      <c r="L32"/>
    </row>
    <row r="34" spans="2:8">
      <c r="B34" s="6"/>
      <c r="C34" s="9"/>
      <c r="D34" s="9"/>
      <c r="E34" s="55" t="s">
        <v>24</v>
      </c>
      <c r="F34" s="55"/>
      <c r="G34" s="55"/>
      <c r="H34" s="55"/>
    </row>
    <row r="35" spans="2:8">
      <c r="B35" s="9" t="s">
        <v>18</v>
      </c>
      <c r="D35" s="9"/>
      <c r="E35" s="9" t="s">
        <v>17</v>
      </c>
      <c r="F35" s="6"/>
      <c r="G35" s="6"/>
    </row>
    <row r="36" spans="2:8">
      <c r="B36" s="6"/>
      <c r="C36" s="9"/>
      <c r="D36" s="9"/>
      <c r="E36" s="9"/>
      <c r="F36" s="6"/>
      <c r="G36" s="6"/>
    </row>
    <row r="37" spans="2:8">
      <c r="B37" s="6"/>
      <c r="C37" s="6"/>
      <c r="D37" s="6"/>
      <c r="E37" s="6"/>
      <c r="F37" s="6"/>
      <c r="G37" s="6"/>
    </row>
    <row r="38" spans="2:8">
      <c r="B38" s="6"/>
      <c r="C38" s="6"/>
      <c r="D38" s="6"/>
      <c r="E38" s="6"/>
      <c r="F38" s="6"/>
      <c r="G38" s="6"/>
    </row>
    <row r="39" spans="2:8">
      <c r="B39" s="6"/>
      <c r="C39" s="6"/>
      <c r="D39" s="6"/>
      <c r="E39" s="6"/>
      <c r="F39" s="6"/>
      <c r="G39" s="6"/>
    </row>
    <row r="40" spans="2:8">
      <c r="B40" s="53"/>
      <c r="C40" s="53"/>
      <c r="D40" s="6"/>
      <c r="E40" s="23"/>
      <c r="F40" s="23"/>
      <c r="G40" s="23"/>
    </row>
  </sheetData>
  <sheetProtection sheet="1" objects="1" scenarios="1" insertRows="0"/>
  <mergeCells count="19">
    <mergeCell ref="M7:M9"/>
    <mergeCell ref="C27:C30"/>
    <mergeCell ref="C31:C32"/>
    <mergeCell ref="D31:H32"/>
    <mergeCell ref="A1:N1"/>
    <mergeCell ref="A2:N2"/>
    <mergeCell ref="A3:K3"/>
    <mergeCell ref="I4:L4"/>
    <mergeCell ref="I5:L5"/>
    <mergeCell ref="A7:A9"/>
    <mergeCell ref="B7:B9"/>
    <mergeCell ref="C7:C9"/>
    <mergeCell ref="D7:H7"/>
    <mergeCell ref="I7:I9"/>
    <mergeCell ref="E34:H34"/>
    <mergeCell ref="B40:C40"/>
    <mergeCell ref="J7:J9"/>
    <mergeCell ref="K7:K9"/>
    <mergeCell ref="L7:L9"/>
  </mergeCells>
  <conditionalFormatting sqref="K27:K31 M10:M24 J10:J26">
    <cfRule type="containsText" dxfId="3" priority="3" operator="containsText" text="E">
      <formula>NOT(ISERROR(SEARCH("E",J10)))</formula>
    </cfRule>
    <cfRule type="containsText" dxfId="2" priority="4" operator="containsText" text="D">
      <formula>NOT(ISERROR(SEARCH("D",J10)))</formula>
    </cfRule>
  </conditionalFormatting>
  <conditionalFormatting sqref="M10:M16 J10:J16">
    <cfRule type="containsText" dxfId="1" priority="1" operator="containsText" text="E">
      <formula>NOT(ISERROR(SEARCH("E",J10)))</formula>
    </cfRule>
    <cfRule type="containsText" dxfId="0" priority="2" operator="containsText" text="D">
      <formula>NOT(ISERROR(SEARCH("D",J10)))</formula>
    </cfRule>
  </conditionalFormatting>
  <pageMargins left="0.76" right="0.15748031496063" top="0.69" bottom="0.74803149606299202" header="0.25" footer="0.31496062992126"/>
  <pageSetup paperSize="9" scale="85" orientation="portrait" horizontalDpi="4294967293" verticalDpi="96" r:id="rId1"/>
  <headerFooter>
    <oddHeader>&amp;L&amp;G&amp;RF.PD-4.3 / 19 Agustus 2019/ Rev. 0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KMK-Prodi</vt:lpstr>
      <vt:lpstr>Statistik Kelas</vt:lpstr>
    </vt:vector>
  </TitlesOfParts>
  <Company>Universitas Universal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F.SPMI.PD-6.2.03 Daftar Penilaian Mata Kuliah_REV-1</dc:title>
  <dc:subject>PD-6 Penilaian Hasil Pembelajaran</dc:subject>
  <dc:creator>Suryo Widiantoro, MMSI, M.Com(IS)</dc:creator>
  <cp:keywords>SPMI UVERS</cp:keywords>
  <cp:lastModifiedBy>Suryo Widiantoro</cp:lastModifiedBy>
  <cp:lastPrinted>2019-11-08T04:16:02Z</cp:lastPrinted>
  <dcterms:created xsi:type="dcterms:W3CDTF">2015-08-29T09:14:23Z</dcterms:created>
  <dcterms:modified xsi:type="dcterms:W3CDTF">2020-01-20T01:15:15Z</dcterms:modified>
  <cp:category>Formulir</cp:category>
</cp:coreProperties>
</file>